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0335" windowHeight="6855"/>
  </bookViews>
  <sheets>
    <sheet name="ORÇAMENTO" sheetId="2" r:id="rId1"/>
    <sheet name="CRONOGRAMA" sheetId="3" r:id="rId2"/>
  </sheets>
  <definedNames>
    <definedName name="_xlnm.Print_Area" localSheetId="0">ORÇAMENTO!$A$1:$H$23</definedName>
  </definedNames>
  <calcPr calcId="125725"/>
</workbook>
</file>

<file path=xl/calcChain.xml><?xml version="1.0" encoding="utf-8"?>
<calcChain xmlns="http://schemas.openxmlformats.org/spreadsheetml/2006/main">
  <c r="M17" i="3"/>
  <c r="M18"/>
  <c r="D18" l="1"/>
  <c r="D17"/>
  <c r="C17"/>
  <c r="C18"/>
  <c r="O15" i="2"/>
  <c r="N15"/>
  <c r="M15"/>
  <c r="G14"/>
  <c r="F14"/>
  <c r="F15" l="1"/>
  <c r="G15" s="1"/>
  <c r="H15" s="1"/>
  <c r="H18" i="3" l="1"/>
  <c r="K18" s="1"/>
  <c r="N18" s="1"/>
  <c r="H17"/>
  <c r="K17" s="1"/>
  <c r="N17" s="1"/>
  <c r="G18" l="1"/>
  <c r="J18"/>
  <c r="H14" i="2"/>
  <c r="H16" l="1"/>
  <c r="G17" i="3" l="1"/>
  <c r="H17" i="2"/>
  <c r="M19" i="3" l="1"/>
  <c r="L19" s="1"/>
  <c r="G19"/>
  <c r="J17"/>
  <c r="J19" s="1"/>
  <c r="D19"/>
  <c r="E17" l="1"/>
  <c r="E18"/>
  <c r="I8"/>
  <c r="G20"/>
  <c r="J20" s="1"/>
  <c r="M20" s="1"/>
  <c r="H20"/>
  <c r="K20" s="1"/>
  <c r="N20" s="1"/>
  <c r="F19"/>
  <c r="I19"/>
  <c r="F20" l="1"/>
  <c r="I20" s="1"/>
  <c r="L20" s="1"/>
  <c r="H19"/>
  <c r="K19" s="1"/>
  <c r="N19" s="1"/>
  <c r="E19"/>
</calcChain>
</file>

<file path=xl/sharedStrings.xml><?xml version="1.0" encoding="utf-8"?>
<sst xmlns="http://schemas.openxmlformats.org/spreadsheetml/2006/main" count="87" uniqueCount="62">
  <si>
    <t>QUANT.</t>
  </si>
  <si>
    <t>UNID.</t>
  </si>
  <si>
    <t>UNIT. (R$)</t>
  </si>
  <si>
    <t>ITEM</t>
  </si>
  <si>
    <r>
      <t xml:space="preserve">PREFEITURA MUNICIPAL DE CHOPINZINHO      </t>
    </r>
    <r>
      <rPr>
        <b/>
        <sz val="16"/>
        <rFont val="Arial"/>
        <family val="2"/>
      </rPr>
      <t xml:space="preserve">    </t>
    </r>
  </si>
  <si>
    <t>PLANILHA DE SERVIÇOS</t>
  </si>
  <si>
    <t xml:space="preserve">Subtotal: </t>
  </si>
  <si>
    <t>1.1</t>
  </si>
  <si>
    <r>
      <t xml:space="preserve">     LOCAL: </t>
    </r>
    <r>
      <rPr>
        <b/>
        <sz val="10"/>
        <rFont val="Arial"/>
        <family val="2"/>
      </rPr>
      <t>CHOPINZINHO</t>
    </r>
  </si>
  <si>
    <t>UNIT.  C/ BDI (R$)</t>
  </si>
  <si>
    <t>TOTAL GLOBAL:</t>
  </si>
  <si>
    <t>CRONOGRAMA FÍSICO-FINANCEIRO</t>
  </si>
  <si>
    <t>VALOR:</t>
  </si>
  <si>
    <t>DATA ÍNICIO:</t>
  </si>
  <si>
    <t>DATA TÉRMINO:</t>
  </si>
  <si>
    <t xml:space="preserve">PREFEITURA MUNICIPAL DE CHOPINZINHO          </t>
  </si>
  <si>
    <t>______________________________</t>
  </si>
  <si>
    <t>SERVIÇOS A EXECUTAR</t>
  </si>
  <si>
    <t xml:space="preserve">VALOR DOS  </t>
  </si>
  <si>
    <t>PESO</t>
  </si>
  <si>
    <t>MÊS - 1</t>
  </si>
  <si>
    <t>MÊS - 2</t>
  </si>
  <si>
    <t>DISCRIMINAÇÃO  DOS SERVIÇOS</t>
  </si>
  <si>
    <t>SERVIÇOS</t>
  </si>
  <si>
    <t>SIMPLES</t>
  </si>
  <si>
    <t>VALOR</t>
  </si>
  <si>
    <t>ACUMUL</t>
  </si>
  <si>
    <t>R$</t>
  </si>
  <si>
    <t>%</t>
  </si>
  <si>
    <t xml:space="preserve">TOTAL </t>
  </si>
  <si>
    <t>TOTAL ACUMULADO</t>
  </si>
  <si>
    <t xml:space="preserve">PROCESSO: </t>
  </si>
  <si>
    <t>Rua Miguel P. Kurpel, 3811 - fone - (46) 3242 8600</t>
  </si>
  <si>
    <t>Rua Miguel P. Kurpel, 3811 -(46) 3242 8600</t>
  </si>
  <si>
    <t>ud</t>
  </si>
  <si>
    <t>DIVISÃO DE PLANEJAMENTO E PROJETOS</t>
  </si>
  <si>
    <t>Álvaro Dênis Ceni Scolaro</t>
  </si>
  <si>
    <t>Prefeito Municipal</t>
  </si>
  <si>
    <t>Christiano Dossa Silvestri</t>
  </si>
  <si>
    <t>Eng. Civil CREA-Pr 100984/D</t>
  </si>
  <si>
    <t>Divisão de Planejamento e Projetos</t>
  </si>
  <si>
    <t>Eng. Civil CREA-PR 100984/D</t>
  </si>
  <si>
    <t>Cotação</t>
  </si>
  <si>
    <t>MUNICÍPIO: Chopinzinho</t>
  </si>
  <si>
    <t xml:space="preserve">          BDI:</t>
  </si>
  <si>
    <t>DESCRIÇÃO DOS SERVIÇOS</t>
  </si>
  <si>
    <t>REFERÊNCIA</t>
  </si>
  <si>
    <t>TOTAL (R$)</t>
  </si>
  <si>
    <t>BARRACÕES</t>
  </si>
  <si>
    <r>
      <t xml:space="preserve">     DATA DA ELABORAÇÃO: </t>
    </r>
    <r>
      <rPr>
        <b/>
        <sz val="10"/>
        <rFont val="Arial"/>
        <family val="2"/>
      </rPr>
      <t>JANEIRO/2019</t>
    </r>
  </si>
  <si>
    <r>
      <t xml:space="preserve">     OBRA: </t>
    </r>
    <r>
      <rPr>
        <b/>
        <sz val="10"/>
        <rFont val="Arial"/>
        <family val="2"/>
      </rPr>
      <t>03 BARRACÕES EM ÁREA INDÍGENA</t>
    </r>
  </si>
  <si>
    <t>1.2</t>
  </si>
  <si>
    <t>Barracão de 10,0x20,0 metros, ou seja: 200,00 (duzentos) m². Com tesouras e terçamentos metálicos, travamento das terças com ferro chato 1/2 pol., travamento do barracão com ferro redondo 3/8 pol., cobertura com telha galvalume com espessura de 0,43mm, pilares pré-moldados (20 x 24cm). Pé direito mínimo 4,00 metros. Muro de alvenaria, altura de 1,00 m, em duas laterais totalizando 30 metros de comprimento, com vigas baldrame e cintamento. Fechamento lateral, sobre o muro, em telha galvalume. Conforme projeto.</t>
  </si>
  <si>
    <t>Badalotti</t>
  </si>
  <si>
    <t>Candiago</t>
  </si>
  <si>
    <t>Zanella</t>
  </si>
  <si>
    <r>
      <t xml:space="preserve">    BASE: </t>
    </r>
    <r>
      <rPr>
        <b/>
        <sz val="10"/>
        <rFont val="Arial"/>
        <family val="2"/>
      </rPr>
      <t>Cotações</t>
    </r>
  </si>
  <si>
    <t>Barracão de 10,0x20,0 metros, ou seja: 200,00 (duzentos) m². Com tesouras e terçamentos metálicos, travamento das terças com ferro chato 1/2 pol., travamento do barracão com ferro redondo 3/8 pol., cobertura com telha galvalume com espessura de 0,43mm, pilares pré-moldados (20 x 24cm). Pé direito mínimo 4,00 metros. Muro de alvenaria, altura de 1,00 m, em duas laterais totalizando 30 metros de comprimento, com vigas baldrame e cintamento. Fechamento lateral, sobre o muro, em telha galvalume. 01 churrasqueira de tijolos, medindo 7,00x0,90 m, altura de 1,10m  Conforme projeto.</t>
  </si>
  <si>
    <t>LOCAL: 03 comunidades indígenas</t>
  </si>
  <si>
    <t>MÊS - 3</t>
  </si>
  <si>
    <t>OBRA: 03 barracões com cobertura metálica</t>
  </si>
  <si>
    <t>PRAZO DE EXECUÇÃO: 3 meses</t>
  </si>
</sst>
</file>

<file path=xl/styles.xml><?xml version="1.0" encoding="utf-8"?>
<styleSheet xmlns="http://schemas.openxmlformats.org/spreadsheetml/2006/main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&quot;R$&quot;\ #,##0.00_);\(&quot;R$&quot;\ #,##0.00\)"/>
    <numFmt numFmtId="168" formatCode="#,##0.00_);[Red]\(#,##0.00\);"/>
    <numFmt numFmtId="169" formatCode="#,##0.00_);[Red]\(#,##0.0\);"/>
    <numFmt numFmtId="170" formatCode="_(* #,##0.0_);_(* \(#,##0.0\);_(* &quot;-&quot;??_);_(@_)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6"/>
      <name val="Times New Roman"/>
      <family val="1"/>
    </font>
    <font>
      <b/>
      <sz val="16"/>
      <name val="Arial"/>
      <family val="2"/>
    </font>
    <font>
      <b/>
      <sz val="12"/>
      <name val="Times New Roman"/>
      <family val="1"/>
    </font>
    <font>
      <i/>
      <sz val="12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u/>
      <sz val="14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8">
    <xf numFmtId="0" fontId="0" fillId="0" borderId="0" xfId="0"/>
    <xf numFmtId="49" fontId="2" fillId="2" borderId="4" xfId="0" quotePrefix="1" applyNumberFormat="1" applyFont="1" applyFill="1" applyBorder="1" applyAlignment="1" applyProtection="1">
      <alignment horizontal="center" vertical="center"/>
      <protection hidden="1"/>
    </xf>
    <xf numFmtId="166" fontId="8" fillId="2" borderId="0" xfId="0" applyNumberFormat="1" applyFont="1" applyFill="1" applyBorder="1" applyAlignment="1">
      <alignment horizontal="right" vertical="center" wrapText="1"/>
    </xf>
    <xf numFmtId="49" fontId="2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center" vertical="center" wrapText="1"/>
      <protection hidden="1"/>
    </xf>
    <xf numFmtId="166" fontId="6" fillId="2" borderId="0" xfId="0" applyNumberFormat="1" applyFont="1" applyFill="1" applyBorder="1" applyAlignment="1" applyProtection="1">
      <alignment horizontal="right" vertical="center" wrapText="1"/>
      <protection hidden="1"/>
    </xf>
    <xf numFmtId="49" fontId="2" fillId="2" borderId="4" xfId="0" applyNumberFormat="1" applyFont="1" applyFill="1" applyBorder="1" applyAlignment="1" applyProtection="1">
      <alignment horizontal="left" vertical="center"/>
      <protection hidden="1"/>
    </xf>
    <xf numFmtId="0" fontId="10" fillId="2" borderId="0" xfId="0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 applyProtection="1">
      <alignment horizontal="center" vertical="center" wrapText="1"/>
      <protection hidden="1"/>
    </xf>
    <xf numFmtId="166" fontId="10" fillId="2" borderId="0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center"/>
      <protection hidden="1"/>
    </xf>
    <xf numFmtId="166" fontId="2" fillId="2" borderId="0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 applyProtection="1">
      <alignment horizontal="right" vertical="center" wrapText="1"/>
      <protection hidden="1"/>
    </xf>
    <xf numFmtId="0" fontId="10" fillId="2" borderId="5" xfId="0" applyFont="1" applyFill="1" applyBorder="1" applyAlignment="1" applyProtection="1">
      <alignment horizontal="right" vertical="center" wrapText="1"/>
      <protection hidden="1"/>
    </xf>
    <xf numFmtId="2" fontId="4" fillId="2" borderId="5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Protection="1"/>
    <xf numFmtId="0" fontId="3" fillId="2" borderId="0" xfId="0" applyFont="1" applyFill="1" applyBorder="1" applyProtection="1"/>
    <xf numFmtId="49" fontId="2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left"/>
    </xf>
    <xf numFmtId="0" fontId="8" fillId="2" borderId="0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3" borderId="6" xfId="0" applyFont="1" applyFill="1" applyBorder="1"/>
    <xf numFmtId="0" fontId="15" fillId="3" borderId="12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2" fontId="18" fillId="0" borderId="8" xfId="0" applyNumberFormat="1" applyFont="1" applyBorder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164" fontId="19" fillId="0" borderId="16" xfId="2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7" xfId="0" applyNumberFormat="1" applyFont="1" applyBorder="1" applyAlignment="1">
      <alignment horizontal="center" vertical="center" wrapText="1"/>
    </xf>
    <xf numFmtId="0" fontId="15" fillId="3" borderId="6" xfId="0" applyNumberFormat="1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49" fontId="2" fillId="2" borderId="0" xfId="0" quotePrefix="1" applyNumberFormat="1" applyFont="1" applyFill="1" applyBorder="1" applyAlignment="1" applyProtection="1">
      <alignment horizontal="center"/>
    </xf>
    <xf numFmtId="2" fontId="20" fillId="0" borderId="23" xfId="0" applyNumberFormat="1" applyFont="1" applyBorder="1" applyAlignment="1" applyProtection="1">
      <alignment horizontal="center"/>
    </xf>
    <xf numFmtId="2" fontId="20" fillId="0" borderId="0" xfId="0" applyNumberFormat="1" applyFont="1" applyBorder="1" applyAlignment="1" applyProtection="1">
      <alignment horizontal="center"/>
    </xf>
    <xf numFmtId="2" fontId="20" fillId="0" borderId="27" xfId="0" applyNumberFormat="1" applyFont="1" applyBorder="1" applyAlignment="1" applyProtection="1">
      <alignment horizontal="center"/>
    </xf>
    <xf numFmtId="2" fontId="20" fillId="0" borderId="30" xfId="0" applyNumberFormat="1" applyFont="1" applyBorder="1" applyAlignment="1" applyProtection="1">
      <alignment horizontal="center"/>
    </xf>
    <xf numFmtId="2" fontId="20" fillId="0" borderId="28" xfId="0" applyNumberFormat="1" applyFont="1" applyBorder="1" applyAlignment="1" applyProtection="1">
      <alignment horizontal="center"/>
    </xf>
    <xf numFmtId="165" fontId="2" fillId="0" borderId="33" xfId="1" applyFont="1" applyBorder="1" applyAlignment="1" applyProtection="1">
      <alignment horizontal="left"/>
    </xf>
    <xf numFmtId="165" fontId="4" fillId="2" borderId="34" xfId="1" applyFont="1" applyFill="1" applyBorder="1" applyAlignment="1" applyProtection="1">
      <alignment horizontal="left" vertical="justify" wrapText="1"/>
    </xf>
    <xf numFmtId="165" fontId="11" fillId="2" borderId="34" xfId="1" applyFont="1" applyFill="1" applyBorder="1" applyAlignment="1" applyProtection="1">
      <alignment horizontal="right" vertical="justify" wrapText="1"/>
    </xf>
    <xf numFmtId="170" fontId="2" fillId="0" borderId="35" xfId="1" applyNumberFormat="1" applyFont="1" applyBorder="1" applyAlignment="1" applyProtection="1">
      <alignment horizontal="right"/>
    </xf>
    <xf numFmtId="165" fontId="2" fillId="0" borderId="33" xfId="1" applyFont="1" applyBorder="1" applyAlignment="1" applyProtection="1">
      <alignment horizontal="right"/>
      <protection locked="0"/>
    </xf>
    <xf numFmtId="165" fontId="2" fillId="0" borderId="34" xfId="1" applyFont="1" applyBorder="1" applyAlignment="1" applyProtection="1">
      <alignment horizontal="right"/>
    </xf>
    <xf numFmtId="165" fontId="2" fillId="0" borderId="37" xfId="1" applyFont="1" applyBorder="1" applyAlignment="1" applyProtection="1">
      <alignment horizontal="left"/>
    </xf>
    <xf numFmtId="165" fontId="2" fillId="2" borderId="17" xfId="1" applyFont="1" applyFill="1" applyBorder="1" applyAlignment="1" applyProtection="1">
      <alignment horizontal="left" vertical="justify" wrapText="1"/>
    </xf>
    <xf numFmtId="165" fontId="2" fillId="2" borderId="29" xfId="1" applyFont="1" applyFill="1" applyBorder="1" applyAlignment="1" applyProtection="1">
      <alignment horizontal="right" vertical="justify" wrapText="1"/>
    </xf>
    <xf numFmtId="165" fontId="2" fillId="0" borderId="38" xfId="1" applyFont="1" applyBorder="1" applyAlignment="1" applyProtection="1">
      <alignment horizontal="right"/>
    </xf>
    <xf numFmtId="165" fontId="2" fillId="0" borderId="37" xfId="1" applyFont="1" applyBorder="1" applyAlignment="1" applyProtection="1">
      <alignment horizontal="right"/>
      <protection locked="0"/>
    </xf>
    <xf numFmtId="165" fontId="2" fillId="0" borderId="17" xfId="1" applyFont="1" applyBorder="1" applyAlignment="1" applyProtection="1">
      <alignment horizontal="right"/>
    </xf>
    <xf numFmtId="2" fontId="21" fillId="0" borderId="0" xfId="0" applyNumberFormat="1" applyFont="1" applyBorder="1" applyProtection="1"/>
    <xf numFmtId="2" fontId="20" fillId="4" borderId="0" xfId="0" applyNumberFormat="1" applyFont="1" applyFill="1" applyBorder="1" applyProtection="1"/>
    <xf numFmtId="2" fontId="20" fillId="0" borderId="0" xfId="0" applyNumberFormat="1" applyFont="1" applyFill="1" applyBorder="1" applyProtection="1"/>
    <xf numFmtId="2" fontId="4" fillId="0" borderId="0" xfId="0" applyNumberFormat="1" applyFont="1" applyBorder="1" applyProtection="1"/>
    <xf numFmtId="2" fontId="4" fillId="0" borderId="0" xfId="0" applyNumberFormat="1" applyFont="1" applyFill="1" applyBorder="1" applyAlignment="1" applyProtection="1">
      <alignment horizontal="left"/>
    </xf>
    <xf numFmtId="0" fontId="11" fillId="2" borderId="0" xfId="0" applyFont="1" applyFill="1" applyBorder="1" applyAlignment="1" applyProtection="1">
      <alignment horizontal="left"/>
    </xf>
    <xf numFmtId="2" fontId="0" fillId="0" borderId="7" xfId="0" applyNumberFormat="1" applyBorder="1" applyAlignment="1" applyProtection="1">
      <alignment horizontal="center"/>
    </xf>
    <xf numFmtId="2" fontId="20" fillId="0" borderId="10" xfId="0" applyNumberFormat="1" applyFont="1" applyBorder="1" applyAlignment="1" applyProtection="1">
      <alignment horizontal="center"/>
    </xf>
    <xf numFmtId="2" fontId="0" fillId="0" borderId="10" xfId="0" applyNumberFormat="1" applyBorder="1" applyProtection="1"/>
    <xf numFmtId="2" fontId="20" fillId="0" borderId="22" xfId="0" applyNumberFormat="1" applyFont="1" applyBorder="1" applyAlignment="1" applyProtection="1">
      <alignment horizontal="center"/>
    </xf>
    <xf numFmtId="2" fontId="0" fillId="0" borderId="10" xfId="0" applyNumberFormat="1" applyBorder="1" applyAlignment="1" applyProtection="1">
      <alignment horizontal="center"/>
    </xf>
    <xf numFmtId="165" fontId="2" fillId="5" borderId="35" xfId="1" applyFont="1" applyFill="1" applyBorder="1" applyProtection="1"/>
    <xf numFmtId="165" fontId="2" fillId="5" borderId="38" xfId="1" applyFont="1" applyFill="1" applyBorder="1" applyProtection="1"/>
    <xf numFmtId="165" fontId="2" fillId="5" borderId="36" xfId="1" applyFont="1" applyFill="1" applyBorder="1" applyProtection="1"/>
    <xf numFmtId="165" fontId="2" fillId="5" borderId="39" xfId="1" applyFont="1" applyFill="1" applyBorder="1" applyProtection="1"/>
    <xf numFmtId="2" fontId="21" fillId="0" borderId="4" xfId="0" applyNumberFormat="1" applyFont="1" applyBorder="1" applyProtection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0" xfId="0" applyBorder="1"/>
    <xf numFmtId="0" fontId="0" fillId="0" borderId="41" xfId="0" applyBorder="1"/>
    <xf numFmtId="0" fontId="14" fillId="0" borderId="41" xfId="0" applyFont="1" applyBorder="1" applyAlignment="1">
      <alignment horizontal="center" vertical="center"/>
    </xf>
    <xf numFmtId="0" fontId="0" fillId="0" borderId="42" xfId="0" applyBorder="1"/>
    <xf numFmtId="2" fontId="16" fillId="3" borderId="9" xfId="0" applyNumberFormat="1" applyFont="1" applyFill="1" applyBorder="1" applyAlignment="1">
      <alignment horizontal="center" vertical="center"/>
    </xf>
    <xf numFmtId="0" fontId="3" fillId="2" borderId="43" xfId="0" applyFont="1" applyFill="1" applyBorder="1" applyProtection="1"/>
    <xf numFmtId="0" fontId="2" fillId="2" borderId="4" xfId="0" applyFont="1" applyFill="1" applyBorder="1" applyAlignment="1" applyProtection="1">
      <alignment horizontal="right" vertical="center"/>
      <protection hidden="1"/>
    </xf>
    <xf numFmtId="0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" fontId="2" fillId="0" borderId="31" xfId="0" applyNumberFormat="1" applyFont="1" applyBorder="1" applyAlignment="1" applyProtection="1">
      <alignment horizontal="center" vertical="center"/>
    </xf>
    <xf numFmtId="168" fontId="2" fillId="2" borderId="18" xfId="0" applyNumberFormat="1" applyFont="1" applyFill="1" applyBorder="1" applyAlignment="1" applyProtection="1">
      <alignment horizontal="left" vertical="justify"/>
    </xf>
    <xf numFmtId="1" fontId="2" fillId="0" borderId="20" xfId="0" applyNumberFormat="1" applyFont="1" applyBorder="1" applyAlignment="1" applyProtection="1">
      <alignment horizontal="center" vertical="center"/>
    </xf>
    <xf numFmtId="169" fontId="11" fillId="2" borderId="26" xfId="0" applyNumberFormat="1" applyFont="1" applyFill="1" applyBorder="1" applyAlignment="1" applyProtection="1">
      <alignment horizontal="center" vertical="center" wrapText="1"/>
    </xf>
    <xf numFmtId="2" fontId="2" fillId="0" borderId="25" xfId="0" applyNumberFormat="1" applyFont="1" applyBorder="1" applyAlignment="1" applyProtection="1">
      <alignment horizontal="center" vertical="center"/>
    </xf>
    <xf numFmtId="2" fontId="2" fillId="0" borderId="31" xfId="0" applyNumberFormat="1" applyFont="1" applyBorder="1" applyAlignment="1" applyProtection="1">
      <alignment horizontal="center" vertical="center"/>
      <protection locked="0"/>
    </xf>
    <xf numFmtId="2" fontId="2" fillId="0" borderId="20" xfId="0" applyNumberFormat="1" applyFont="1" applyBorder="1" applyAlignment="1" applyProtection="1">
      <alignment horizontal="center" vertical="center"/>
      <protection locked="0"/>
    </xf>
    <xf numFmtId="165" fontId="2" fillId="0" borderId="26" xfId="1" applyFont="1" applyBorder="1" applyAlignment="1" applyProtection="1">
      <alignment horizontal="center" vertical="center"/>
    </xf>
    <xf numFmtId="165" fontId="2" fillId="0" borderId="18" xfId="1" applyFont="1" applyBorder="1" applyAlignment="1" applyProtection="1">
      <alignment horizontal="center" vertical="center"/>
    </xf>
    <xf numFmtId="2" fontId="2" fillId="5" borderId="25" xfId="0" applyNumberFormat="1" applyFont="1" applyFill="1" applyBorder="1" applyAlignment="1" applyProtection="1">
      <alignment horizontal="center" vertical="center"/>
    </xf>
    <xf numFmtId="2" fontId="2" fillId="5" borderId="24" xfId="0" applyNumberFormat="1" applyFont="1" applyFill="1" applyBorder="1" applyAlignment="1" applyProtection="1">
      <alignment horizontal="center" vertical="center"/>
    </xf>
    <xf numFmtId="2" fontId="20" fillId="0" borderId="5" xfId="0" applyNumberFormat="1" applyFont="1" applyBorder="1" applyAlignment="1" applyProtection="1">
      <alignment horizontal="center"/>
    </xf>
    <xf numFmtId="2" fontId="20" fillId="0" borderId="42" xfId="0" applyNumberFormat="1" applyFont="1" applyBorder="1" applyAlignment="1" applyProtection="1">
      <alignment horizontal="center"/>
    </xf>
    <xf numFmtId="2" fontId="2" fillId="5" borderId="32" xfId="0" applyNumberFormat="1" applyFont="1" applyFill="1" applyBorder="1" applyAlignment="1" applyProtection="1">
      <alignment horizontal="center" vertical="center"/>
    </xf>
    <xf numFmtId="2" fontId="2" fillId="5" borderId="19" xfId="0" applyNumberFormat="1" applyFont="1" applyFill="1" applyBorder="1" applyAlignment="1" applyProtection="1">
      <alignment horizontal="center" vertical="center"/>
    </xf>
    <xf numFmtId="10" fontId="11" fillId="2" borderId="0" xfId="3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0" applyNumberFormat="1" applyFont="1" applyBorder="1" applyAlignment="1">
      <alignment horizontal="center" vertical="center"/>
    </xf>
    <xf numFmtId="2" fontId="18" fillId="0" borderId="10" xfId="0" applyNumberFormat="1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4" fontId="14" fillId="0" borderId="26" xfId="0" applyNumberFormat="1" applyFont="1" applyBorder="1" applyAlignment="1">
      <alignment horizontal="center" vertical="center"/>
    </xf>
    <xf numFmtId="4" fontId="14" fillId="0" borderId="24" xfId="0" applyNumberFormat="1" applyFont="1" applyFill="1" applyBorder="1" applyAlignment="1">
      <alignment horizontal="center" vertical="center"/>
    </xf>
    <xf numFmtId="4" fontId="14" fillId="0" borderId="18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left" vertical="center" wrapText="1"/>
    </xf>
    <xf numFmtId="0" fontId="19" fillId="0" borderId="11" xfId="0" applyFont="1" applyBorder="1"/>
    <xf numFmtId="0" fontId="19" fillId="0" borderId="45" xfId="0" applyFont="1" applyBorder="1" applyAlignment="1">
      <alignment horizontal="left" vertical="center"/>
    </xf>
    <xf numFmtId="0" fontId="18" fillId="0" borderId="11" xfId="0" applyNumberFormat="1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2" fontId="18" fillId="0" borderId="11" xfId="0" applyNumberFormat="1" applyFont="1" applyBorder="1" applyAlignment="1">
      <alignment horizontal="center" vertical="center"/>
    </xf>
    <xf numFmtId="0" fontId="24" fillId="0" borderId="0" xfId="0" applyFont="1"/>
    <xf numFmtId="0" fontId="10" fillId="2" borderId="0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center"/>
    </xf>
    <xf numFmtId="4" fontId="2" fillId="0" borderId="8" xfId="0" applyNumberFormat="1" applyFont="1" applyBorder="1" applyAlignment="1">
      <alignment horizontal="center" vertical="center"/>
    </xf>
    <xf numFmtId="4" fontId="14" fillId="0" borderId="24" xfId="0" applyNumberFormat="1" applyFont="1" applyBorder="1"/>
    <xf numFmtId="4" fontId="14" fillId="0" borderId="44" xfId="0" applyNumberFormat="1" applyFont="1" applyBorder="1"/>
    <xf numFmtId="4" fontId="14" fillId="0" borderId="18" xfId="0" applyNumberFormat="1" applyFont="1" applyBorder="1"/>
    <xf numFmtId="168" fontId="2" fillId="2" borderId="26" xfId="0" applyNumberFormat="1" applyFont="1" applyFill="1" applyBorder="1" applyAlignment="1" applyProtection="1">
      <alignment horizontal="left" vertical="justify" wrapText="1"/>
    </xf>
    <xf numFmtId="2" fontId="0" fillId="0" borderId="22" xfId="0" applyNumberFormat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 wrapText="1"/>
      <protection hidden="1"/>
    </xf>
    <xf numFmtId="0" fontId="9" fillId="2" borderId="4" xfId="0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center"/>
    </xf>
    <xf numFmtId="0" fontId="9" fillId="2" borderId="5" xfId="0" applyFont="1" applyFill="1" applyBorder="1" applyAlignment="1" applyProtection="1">
      <alignment horizontal="center"/>
    </xf>
    <xf numFmtId="0" fontId="15" fillId="0" borderId="2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  <protection hidden="1"/>
    </xf>
    <xf numFmtId="0" fontId="10" fillId="2" borderId="0" xfId="0" applyFont="1" applyFill="1" applyBorder="1" applyAlignment="1" applyProtection="1">
      <alignment horizontal="center" vertical="center" wrapText="1"/>
      <protection hidden="1"/>
    </xf>
    <xf numFmtId="0" fontId="10" fillId="2" borderId="5" xfId="0" applyFont="1" applyFill="1" applyBorder="1" applyAlignment="1" applyProtection="1">
      <alignment horizontal="center" vertical="center" wrapText="1"/>
      <protection hidden="1"/>
    </xf>
    <xf numFmtId="2" fontId="20" fillId="0" borderId="21" xfId="0" applyNumberFormat="1" applyFont="1" applyBorder="1" applyAlignment="1" applyProtection="1">
      <alignment horizontal="center"/>
    </xf>
    <xf numFmtId="2" fontId="20" fillId="0" borderId="12" xfId="0" applyNumberFormat="1" applyFont="1" applyBorder="1" applyAlignment="1" applyProtection="1">
      <alignment horizontal="center"/>
    </xf>
    <xf numFmtId="2" fontId="20" fillId="0" borderId="14" xfId="0" applyNumberFormat="1" applyFont="1" applyBorder="1" applyAlignment="1" applyProtection="1">
      <alignment horizontal="center"/>
    </xf>
    <xf numFmtId="2" fontId="23" fillId="0" borderId="21" xfId="0" applyNumberFormat="1" applyFont="1" applyBorder="1" applyAlignment="1" applyProtection="1">
      <alignment horizontal="center"/>
    </xf>
    <xf numFmtId="2" fontId="23" fillId="0" borderId="12" xfId="0" applyNumberFormat="1" applyFont="1" applyBorder="1" applyAlignment="1" applyProtection="1">
      <alignment horizontal="center"/>
    </xf>
    <xf numFmtId="2" fontId="23" fillId="0" borderId="14" xfId="0" applyNumberFormat="1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center"/>
    </xf>
    <xf numFmtId="0" fontId="7" fillId="2" borderId="5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center"/>
    </xf>
    <xf numFmtId="0" fontId="13" fillId="2" borderId="5" xfId="0" applyFont="1" applyFill="1" applyBorder="1" applyAlignment="1" applyProtection="1">
      <alignment horizontal="center"/>
    </xf>
    <xf numFmtId="49" fontId="11" fillId="2" borderId="4" xfId="0" applyNumberFormat="1" applyFont="1" applyFill="1" applyBorder="1" applyAlignment="1" applyProtection="1">
      <alignment horizontal="left"/>
    </xf>
    <xf numFmtId="49" fontId="11" fillId="2" borderId="0" xfId="0" applyNumberFormat="1" applyFont="1" applyFill="1" applyBorder="1" applyAlignment="1" applyProtection="1">
      <alignment horizontal="left"/>
    </xf>
    <xf numFmtId="167" fontId="22" fillId="2" borderId="0" xfId="1" applyNumberFormat="1" applyFont="1" applyFill="1" applyBorder="1" applyAlignment="1" applyProtection="1">
      <alignment horizontal="left"/>
    </xf>
  </cellXfs>
  <cellStyles count="4">
    <cellStyle name="Moeda" xfId="2" builtinId="4"/>
    <cellStyle name="Normal" xfId="0" builtinId="0"/>
    <cellStyle name="Porcentagem" xfId="3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view="pageBreakPreview" zoomScale="90" zoomScaleNormal="90" zoomScaleSheetLayoutView="90" workbookViewId="0">
      <selection activeCell="J18" sqref="J18"/>
    </sheetView>
  </sheetViews>
  <sheetFormatPr defaultRowHeight="14.25"/>
  <cols>
    <col min="1" max="1" width="6.140625" style="23" customWidth="1"/>
    <col min="2" max="2" width="72.42578125" style="33" customWidth="1"/>
    <col min="3" max="3" width="14" style="45" bestFit="1" customWidth="1"/>
    <col min="4" max="4" width="6.85546875" style="33" bestFit="1" customWidth="1"/>
    <col min="5" max="5" width="9.140625" style="33" bestFit="1" customWidth="1"/>
    <col min="6" max="6" width="11.42578125" style="33" bestFit="1" customWidth="1"/>
    <col min="7" max="7" width="10.5703125" style="33" customWidth="1"/>
    <col min="8" max="8" width="16.140625" style="33" bestFit="1" customWidth="1"/>
    <col min="9" max="12" width="9.140625" style="23"/>
    <col min="13" max="15" width="10.140625" style="23" bestFit="1" customWidth="1"/>
    <col min="16" max="16384" width="9.140625" style="23"/>
  </cols>
  <sheetData>
    <row r="1" spans="1:15" ht="20.25">
      <c r="A1" s="134" t="s">
        <v>15</v>
      </c>
      <c r="B1" s="135"/>
      <c r="C1" s="135"/>
      <c r="D1" s="135"/>
      <c r="E1" s="135"/>
      <c r="F1" s="135"/>
      <c r="G1" s="135"/>
      <c r="H1" s="136"/>
    </row>
    <row r="2" spans="1:15" ht="15.75">
      <c r="A2" s="146" t="s">
        <v>35</v>
      </c>
      <c r="B2" s="147"/>
      <c r="C2" s="147"/>
      <c r="D2" s="147"/>
      <c r="E2" s="147"/>
      <c r="F2" s="147"/>
      <c r="G2" s="147"/>
      <c r="H2" s="148"/>
    </row>
    <row r="3" spans="1:15" ht="15">
      <c r="A3" s="143" t="s">
        <v>33</v>
      </c>
      <c r="B3" s="144"/>
      <c r="C3" s="144"/>
      <c r="D3" s="144"/>
      <c r="E3" s="144"/>
      <c r="F3" s="144"/>
      <c r="G3" s="144"/>
      <c r="H3" s="145"/>
    </row>
    <row r="4" spans="1:15" ht="15">
      <c r="A4" s="1"/>
      <c r="B4" s="22"/>
      <c r="C4" s="40"/>
      <c r="D4" s="22"/>
      <c r="E4" s="22"/>
      <c r="F4" s="2"/>
      <c r="G4" s="2"/>
      <c r="H4" s="13"/>
    </row>
    <row r="5" spans="1:15" ht="20.25">
      <c r="A5" s="137" t="s">
        <v>5</v>
      </c>
      <c r="B5" s="138"/>
      <c r="C5" s="138"/>
      <c r="D5" s="138"/>
      <c r="E5" s="138"/>
      <c r="F5" s="138"/>
      <c r="G5" s="138"/>
      <c r="H5" s="139"/>
    </row>
    <row r="6" spans="1:15" ht="20.25">
      <c r="A6" s="3"/>
      <c r="B6" s="4"/>
      <c r="C6" s="41"/>
      <c r="D6" s="4"/>
      <c r="E6" s="4"/>
      <c r="F6" s="5"/>
      <c r="G6" s="5"/>
      <c r="H6" s="14"/>
    </row>
    <row r="7" spans="1:15" ht="15.75">
      <c r="A7" s="6" t="s">
        <v>50</v>
      </c>
      <c r="B7" s="7"/>
      <c r="C7" s="42"/>
      <c r="D7" s="7"/>
      <c r="E7" s="8"/>
      <c r="F7" s="9"/>
      <c r="G7" s="9"/>
      <c r="H7" s="15"/>
    </row>
    <row r="8" spans="1:15" ht="15.75">
      <c r="A8" s="6" t="s">
        <v>8</v>
      </c>
      <c r="B8" s="7"/>
      <c r="C8" s="42"/>
      <c r="D8" s="7"/>
      <c r="E8" s="10"/>
      <c r="F8" s="9"/>
      <c r="G8" s="9"/>
      <c r="H8" s="15"/>
    </row>
    <row r="9" spans="1:15" ht="15.75">
      <c r="A9" s="11" t="s">
        <v>49</v>
      </c>
      <c r="B9" s="7"/>
      <c r="C9" s="42"/>
      <c r="D9" s="7"/>
      <c r="E9" s="7"/>
      <c r="F9" s="12"/>
      <c r="G9" s="12"/>
      <c r="H9" s="16"/>
    </row>
    <row r="10" spans="1:15" ht="15.75">
      <c r="A10" s="92" t="s">
        <v>44</v>
      </c>
      <c r="B10" s="110">
        <v>0</v>
      </c>
      <c r="C10" s="42"/>
      <c r="D10" s="7"/>
      <c r="E10" s="7"/>
      <c r="F10" s="12"/>
      <c r="G10" s="12"/>
      <c r="H10" s="16"/>
    </row>
    <row r="11" spans="1:15" ht="16.5" thickBot="1">
      <c r="A11" s="11" t="s">
        <v>56</v>
      </c>
      <c r="B11" s="7"/>
      <c r="C11" s="42"/>
      <c r="D11" s="7"/>
      <c r="E11" s="7"/>
      <c r="F11" s="12"/>
      <c r="G11" s="12"/>
      <c r="H11" s="16"/>
      <c r="M11" s="129">
        <v>83137</v>
      </c>
      <c r="N11" s="131">
        <v>78432</v>
      </c>
      <c r="O11" s="130">
        <v>79869.34</v>
      </c>
    </row>
    <row r="12" spans="1:15" ht="30.75" thickBot="1">
      <c r="A12" s="24" t="s">
        <v>3</v>
      </c>
      <c r="B12" s="25" t="s">
        <v>45</v>
      </c>
      <c r="C12" s="43" t="s">
        <v>46</v>
      </c>
      <c r="D12" s="25" t="s">
        <v>1</v>
      </c>
      <c r="E12" s="24" t="s">
        <v>0</v>
      </c>
      <c r="F12" s="25" t="s">
        <v>2</v>
      </c>
      <c r="G12" s="26" t="s">
        <v>9</v>
      </c>
      <c r="H12" s="27" t="s">
        <v>47</v>
      </c>
    </row>
    <row r="13" spans="1:15" ht="15.75" thickBot="1">
      <c r="A13" s="28">
        <v>1</v>
      </c>
      <c r="B13" s="29" t="s">
        <v>48</v>
      </c>
      <c r="C13" s="44"/>
      <c r="D13" s="31"/>
      <c r="E13" s="30"/>
      <c r="F13" s="31"/>
      <c r="G13" s="30"/>
      <c r="H13" s="32"/>
      <c r="M13" s="113" t="s">
        <v>53</v>
      </c>
      <c r="N13" s="113" t="s">
        <v>54</v>
      </c>
      <c r="O13" s="113" t="s">
        <v>55</v>
      </c>
    </row>
    <row r="14" spans="1:15" ht="89.25">
      <c r="A14" s="94" t="s">
        <v>7</v>
      </c>
      <c r="B14" s="119" t="s">
        <v>52</v>
      </c>
      <c r="C14" s="93" t="s">
        <v>42</v>
      </c>
      <c r="D14" s="34" t="s">
        <v>34</v>
      </c>
      <c r="E14" s="35">
        <v>1</v>
      </c>
      <c r="F14" s="118">
        <f>(M14+N14+O14)/3</f>
        <v>38873.89</v>
      </c>
      <c r="G14" s="128">
        <f>(M14+N14+O14)/3</f>
        <v>38873.89</v>
      </c>
      <c r="H14" s="36">
        <f>ROUND((G14*E14),2)</f>
        <v>38873.89</v>
      </c>
      <c r="J14" s="125"/>
      <c r="M14" s="114">
        <v>39400</v>
      </c>
      <c r="N14" s="114">
        <v>37287</v>
      </c>
      <c r="O14" s="114">
        <v>39934.67</v>
      </c>
    </row>
    <row r="15" spans="1:15" ht="102">
      <c r="A15" s="94" t="s">
        <v>51</v>
      </c>
      <c r="B15" s="119" t="s">
        <v>57</v>
      </c>
      <c r="C15" s="111" t="s">
        <v>42</v>
      </c>
      <c r="D15" s="37" t="s">
        <v>34</v>
      </c>
      <c r="E15" s="112">
        <v>2</v>
      </c>
      <c r="F15" s="118">
        <f>(M15+N15+O15)/3</f>
        <v>40239.723333333335</v>
      </c>
      <c r="G15" s="128">
        <f>F15</f>
        <v>40239.723333333335</v>
      </c>
      <c r="H15" s="36">
        <f>ROUND((G15*E15),2)</f>
        <v>80479.45</v>
      </c>
      <c r="J15" s="125"/>
      <c r="M15" s="115">
        <f>M11/2</f>
        <v>41568.5</v>
      </c>
      <c r="N15" s="116">
        <f>N11/2</f>
        <v>39216</v>
      </c>
      <c r="O15" s="117">
        <f>O11/2</f>
        <v>39934.67</v>
      </c>
    </row>
    <row r="16" spans="1:15" ht="15.75" thickBot="1">
      <c r="A16" s="120"/>
      <c r="B16" s="121"/>
      <c r="C16" s="122"/>
      <c r="D16" s="123"/>
      <c r="E16" s="124"/>
      <c r="F16" s="37"/>
      <c r="G16" s="90" t="s">
        <v>6</v>
      </c>
      <c r="H16" s="38">
        <f>H14+H15</f>
        <v>119353.34</v>
      </c>
    </row>
    <row r="17" spans="1:10" ht="15.75" thickBot="1">
      <c r="B17" s="47"/>
      <c r="F17" s="140" t="s">
        <v>10</v>
      </c>
      <c r="G17" s="141"/>
      <c r="H17" s="46">
        <f>H16</f>
        <v>119353.34</v>
      </c>
      <c r="J17" s="125"/>
    </row>
    <row r="18" spans="1:10" ht="15">
      <c r="B18" s="47"/>
      <c r="F18" s="39"/>
      <c r="G18" s="39"/>
      <c r="H18" s="48"/>
    </row>
    <row r="19" spans="1:10" ht="15">
      <c r="B19" s="47"/>
      <c r="F19" s="39"/>
      <c r="G19" s="39"/>
      <c r="H19" s="48"/>
    </row>
    <row r="20" spans="1:10" ht="15">
      <c r="B20" s="47" t="s">
        <v>16</v>
      </c>
      <c r="F20" s="47" t="s">
        <v>16</v>
      </c>
      <c r="G20" s="39"/>
      <c r="H20" s="48"/>
    </row>
    <row r="21" spans="1:10" ht="15">
      <c r="B21" s="47" t="s">
        <v>36</v>
      </c>
      <c r="F21" s="47" t="s">
        <v>38</v>
      </c>
      <c r="G21" s="39"/>
      <c r="H21" s="48"/>
    </row>
    <row r="22" spans="1:10" ht="15">
      <c r="B22" s="47" t="s">
        <v>37</v>
      </c>
      <c r="F22" s="47" t="s">
        <v>39</v>
      </c>
      <c r="G22" s="39"/>
      <c r="H22" s="48"/>
    </row>
    <row r="23" spans="1:10">
      <c r="F23" s="33" t="s">
        <v>40</v>
      </c>
    </row>
    <row r="24" spans="1:10" ht="15">
      <c r="A24" s="142"/>
      <c r="B24" s="142"/>
      <c r="C24" s="142"/>
      <c r="D24" s="142"/>
      <c r="E24" s="142"/>
      <c r="F24" s="142"/>
      <c r="G24" s="142"/>
      <c r="H24" s="142"/>
    </row>
  </sheetData>
  <mergeCells count="6">
    <mergeCell ref="A1:H1"/>
    <mergeCell ref="A5:H5"/>
    <mergeCell ref="F17:G17"/>
    <mergeCell ref="A24:H24"/>
    <mergeCell ref="A3:H3"/>
    <mergeCell ref="A2:H2"/>
  </mergeCells>
  <pageMargins left="0.23622047244094491" right="0.23622047244094491" top="0.74803149606299213" bottom="0.74803149606299213" header="0.31496062992125984" footer="0.31496062992125984"/>
  <pageSetup paperSize="9" scale="92" fitToHeight="0" orientation="landscape" horizontalDpi="4294967293" verticalDpi="4294967293" r:id="rId1"/>
  <legacyDrawing r:id="rId2"/>
  <oleObjects>
    <oleObject progId="CorelDraw.Graphic.9" shapeId="2050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5"/>
  <sheetViews>
    <sheetView topLeftCell="B1" zoomScale="80" zoomScaleNormal="80" workbookViewId="0">
      <selection activeCell="C28" sqref="C28"/>
    </sheetView>
  </sheetViews>
  <sheetFormatPr defaultRowHeight="15"/>
  <cols>
    <col min="1" max="1" width="9.140625" hidden="1" customWidth="1"/>
    <col min="2" max="2" width="8.140625" customWidth="1"/>
    <col min="3" max="3" width="64.7109375" customWidth="1"/>
    <col min="4" max="4" width="13.85546875" bestFit="1" customWidth="1"/>
    <col min="5" max="5" width="7.7109375" customWidth="1"/>
    <col min="6" max="6" width="9.28515625" customWidth="1"/>
    <col min="7" max="7" width="11.140625" customWidth="1"/>
    <col min="8" max="8" width="11" customWidth="1"/>
    <col min="9" max="9" width="9.28515625" customWidth="1"/>
    <col min="10" max="10" width="11.140625" customWidth="1"/>
    <col min="11" max="11" width="11" customWidth="1"/>
    <col min="13" max="14" width="12.28515625" bestFit="1" customWidth="1"/>
  </cols>
  <sheetData>
    <row r="2" spans="2:14" ht="15.75" thickBot="1"/>
    <row r="3" spans="2:14" ht="20.25">
      <c r="B3" s="155" t="s">
        <v>4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2:14" ht="15.75">
      <c r="B4" s="17"/>
      <c r="C4" s="158" t="s">
        <v>35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9"/>
    </row>
    <row r="5" spans="2:14" ht="15.75">
      <c r="B5" s="160" t="s">
        <v>32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2"/>
    </row>
    <row r="6" spans="2:14" ht="15.75">
      <c r="B6" s="17"/>
      <c r="C6" s="49"/>
      <c r="D6" s="127"/>
      <c r="E6" s="127"/>
      <c r="F6" s="127"/>
      <c r="G6" s="127"/>
      <c r="H6" s="127"/>
      <c r="I6" s="127"/>
      <c r="J6" s="127"/>
      <c r="K6" s="127"/>
      <c r="L6" s="84"/>
      <c r="M6" s="84"/>
      <c r="N6" s="85"/>
    </row>
    <row r="7" spans="2:14" ht="18">
      <c r="B7" s="91"/>
      <c r="C7" s="163" t="s">
        <v>11</v>
      </c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4"/>
    </row>
    <row r="8" spans="2:14" ht="15.75">
      <c r="B8" s="165" t="s">
        <v>31</v>
      </c>
      <c r="C8" s="166"/>
      <c r="D8" s="166"/>
      <c r="E8" s="20"/>
      <c r="F8" s="21"/>
      <c r="G8" s="72" t="s">
        <v>12</v>
      </c>
      <c r="H8" s="21"/>
      <c r="I8" s="167">
        <f>D19</f>
        <v>119353.34</v>
      </c>
      <c r="J8" s="167"/>
      <c r="K8" s="72"/>
      <c r="L8" s="84"/>
      <c r="M8" s="84"/>
      <c r="N8" s="85"/>
    </row>
    <row r="9" spans="2:14">
      <c r="B9" s="165" t="s">
        <v>43</v>
      </c>
      <c r="C9" s="166"/>
      <c r="D9" s="166"/>
      <c r="E9" s="166"/>
      <c r="F9" s="21"/>
      <c r="G9" s="72" t="s">
        <v>60</v>
      </c>
      <c r="H9" s="21"/>
      <c r="I9" s="18"/>
      <c r="J9" s="18"/>
      <c r="K9" s="21"/>
      <c r="L9" s="84"/>
      <c r="M9" s="84"/>
      <c r="N9" s="85"/>
    </row>
    <row r="10" spans="2:14">
      <c r="B10" s="165" t="s">
        <v>58</v>
      </c>
      <c r="C10" s="166"/>
      <c r="D10" s="166"/>
      <c r="E10" s="166"/>
      <c r="F10" s="166"/>
      <c r="G10" s="72" t="s">
        <v>13</v>
      </c>
      <c r="H10" s="21"/>
      <c r="I10" s="18"/>
      <c r="J10" s="18"/>
      <c r="K10" s="72"/>
      <c r="L10" s="84"/>
      <c r="M10" s="84"/>
      <c r="N10" s="85"/>
    </row>
    <row r="11" spans="2:14">
      <c r="B11" s="165" t="s">
        <v>61</v>
      </c>
      <c r="C11" s="166"/>
      <c r="D11" s="166"/>
      <c r="E11" s="166"/>
      <c r="F11" s="166"/>
      <c r="G11" s="72" t="s">
        <v>14</v>
      </c>
      <c r="H11" s="21"/>
      <c r="I11" s="18"/>
      <c r="J11" s="18"/>
      <c r="K11" s="72"/>
      <c r="L11" s="84"/>
      <c r="M11" s="84"/>
      <c r="N11" s="85"/>
    </row>
    <row r="12" spans="2:14" ht="8.25" customHeight="1" thickBot="1">
      <c r="B12" s="17"/>
      <c r="C12" s="18"/>
      <c r="D12" s="19"/>
      <c r="E12" s="20"/>
      <c r="F12" s="21"/>
      <c r="G12" s="126"/>
      <c r="H12" s="126"/>
      <c r="I12" s="18"/>
      <c r="J12" s="18"/>
      <c r="K12" s="21"/>
      <c r="L12" s="84"/>
      <c r="M12" s="84"/>
      <c r="N12" s="85"/>
    </row>
    <row r="13" spans="2:14" ht="15.75" thickBot="1">
      <c r="B13" s="73"/>
      <c r="C13" s="73"/>
      <c r="D13" s="73"/>
      <c r="E13" s="73"/>
      <c r="F13" s="152" t="s">
        <v>17</v>
      </c>
      <c r="G13" s="153"/>
      <c r="H13" s="153"/>
      <c r="I13" s="153"/>
      <c r="J13" s="153"/>
      <c r="K13" s="153"/>
      <c r="L13" s="153"/>
      <c r="M13" s="153"/>
      <c r="N13" s="154"/>
    </row>
    <row r="14" spans="2:14" ht="15.75" thickBot="1">
      <c r="B14" s="77"/>
      <c r="C14" s="77"/>
      <c r="D14" s="74" t="s">
        <v>18</v>
      </c>
      <c r="E14" s="74" t="s">
        <v>19</v>
      </c>
      <c r="F14" s="149" t="s">
        <v>20</v>
      </c>
      <c r="G14" s="150"/>
      <c r="H14" s="151"/>
      <c r="I14" s="149" t="s">
        <v>21</v>
      </c>
      <c r="J14" s="150"/>
      <c r="K14" s="151"/>
      <c r="L14" s="149" t="s">
        <v>59</v>
      </c>
      <c r="M14" s="150"/>
      <c r="N14" s="151"/>
    </row>
    <row r="15" spans="2:14">
      <c r="B15" s="74" t="s">
        <v>3</v>
      </c>
      <c r="C15" s="74" t="s">
        <v>22</v>
      </c>
      <c r="D15" s="74" t="s">
        <v>23</v>
      </c>
      <c r="E15" s="75"/>
      <c r="F15" s="52" t="s">
        <v>24</v>
      </c>
      <c r="G15" s="50" t="s">
        <v>25</v>
      </c>
      <c r="H15" s="50" t="s">
        <v>26</v>
      </c>
      <c r="I15" s="50" t="s">
        <v>24</v>
      </c>
      <c r="J15" s="50" t="s">
        <v>25</v>
      </c>
      <c r="K15" s="106" t="s">
        <v>26</v>
      </c>
      <c r="L15" s="50" t="s">
        <v>24</v>
      </c>
      <c r="M15" s="50" t="s">
        <v>25</v>
      </c>
      <c r="N15" s="106" t="s">
        <v>26</v>
      </c>
    </row>
    <row r="16" spans="2:14" ht="15.75" thickBot="1">
      <c r="B16" s="133"/>
      <c r="C16" s="76"/>
      <c r="D16" s="76" t="s">
        <v>27</v>
      </c>
      <c r="E16" s="76" t="s">
        <v>28</v>
      </c>
      <c r="F16" s="54" t="s">
        <v>28</v>
      </c>
      <c r="G16" s="53" t="s">
        <v>27</v>
      </c>
      <c r="H16" s="53" t="s">
        <v>28</v>
      </c>
      <c r="I16" s="53" t="s">
        <v>28</v>
      </c>
      <c r="J16" s="53" t="s">
        <v>27</v>
      </c>
      <c r="K16" s="107" t="s">
        <v>28</v>
      </c>
      <c r="L16" s="53" t="s">
        <v>28</v>
      </c>
      <c r="M16" s="53" t="s">
        <v>27</v>
      </c>
      <c r="N16" s="107" t="s">
        <v>28</v>
      </c>
    </row>
    <row r="17" spans="2:14" ht="102">
      <c r="B17" s="95">
        <v>1</v>
      </c>
      <c r="C17" s="132" t="str">
        <f>ORÇAMENTO!B14</f>
        <v>Barracão de 10,0x20,0 metros, ou seja: 200,00 (duzentos) m². Com tesouras e terçamentos metálicos, travamento das terças com ferro chato 1/2 pol., travamento do barracão com ferro redondo 3/8 pol., cobertura com telha galvalume com espessura de 0,43mm, pilares pré-moldados (20 x 24cm). Pé direito mínimo 4,00 metros. Muro de alvenaria, altura de 1,00 m, em duas laterais totalizando 30 metros de comprimento, com vigas baldrame e cintamento. Fechamento lateral, sobre o muro, em telha galvalume. Conforme projeto.</v>
      </c>
      <c r="D17" s="98">
        <f>ORÇAMENTO!H14</f>
        <v>38873.89</v>
      </c>
      <c r="E17" s="99">
        <f>(D17*100)/D$19</f>
        <v>32.570424924849192</v>
      </c>
      <c r="F17" s="100">
        <v>30</v>
      </c>
      <c r="G17" s="102">
        <f>F17*D17/100</f>
        <v>11662.166999999999</v>
      </c>
      <c r="H17" s="104">
        <f t="shared" ref="H17:H19" si="0">F17</f>
        <v>30</v>
      </c>
      <c r="I17" s="100">
        <v>50</v>
      </c>
      <c r="J17" s="102">
        <f t="shared" ref="J17:J18" si="1">I17*D17/100</f>
        <v>19436.945</v>
      </c>
      <c r="K17" s="108">
        <f t="shared" ref="K17:K19" si="2">H17+I17</f>
        <v>80</v>
      </c>
      <c r="L17" s="100">
        <v>20</v>
      </c>
      <c r="M17" s="102">
        <f>L17*D17/100</f>
        <v>7774.7780000000002</v>
      </c>
      <c r="N17" s="108">
        <f t="shared" ref="N17:N19" si="3">K17+L17</f>
        <v>100</v>
      </c>
    </row>
    <row r="18" spans="2:14" ht="115.5" thickBot="1">
      <c r="B18" s="97">
        <v>2</v>
      </c>
      <c r="C18" s="96" t="str">
        <f>ORÇAMENTO!B15</f>
        <v>Barracão de 10,0x20,0 metros, ou seja: 200,00 (duzentos) m². Com tesouras e terçamentos metálicos, travamento das terças com ferro chato 1/2 pol., travamento do barracão com ferro redondo 3/8 pol., cobertura com telha galvalume com espessura de 0,43mm, pilares pré-moldados (20 x 24cm). Pé direito mínimo 4,00 metros. Muro de alvenaria, altura de 1,00 m, em duas laterais totalizando 30 metros de comprimento, com vigas baldrame e cintamento. Fechamento lateral, sobre o muro, em telha galvalume. 01 churrasqueira de tijolos, medindo 7,00x0,90 m, altura de 1,10m  Conforme projeto.</v>
      </c>
      <c r="D18" s="98">
        <f>ORÇAMENTO!H15</f>
        <v>80479.45</v>
      </c>
      <c r="E18" s="99">
        <f>(D18*100)/D$19</f>
        <v>67.429575075150808</v>
      </c>
      <c r="F18" s="101">
        <v>30</v>
      </c>
      <c r="G18" s="103">
        <f>F18*D18/100</f>
        <v>24143.834999999999</v>
      </c>
      <c r="H18" s="105">
        <f t="shared" si="0"/>
        <v>30</v>
      </c>
      <c r="I18" s="101">
        <v>40</v>
      </c>
      <c r="J18" s="103">
        <f t="shared" si="1"/>
        <v>32191.78</v>
      </c>
      <c r="K18" s="109">
        <f t="shared" si="2"/>
        <v>70</v>
      </c>
      <c r="L18" s="101">
        <v>30</v>
      </c>
      <c r="M18" s="103">
        <f>L18*D18/100</f>
        <v>24143.834999999999</v>
      </c>
      <c r="N18" s="109">
        <f t="shared" si="3"/>
        <v>100</v>
      </c>
    </row>
    <row r="19" spans="2:14">
      <c r="B19" s="55" t="s">
        <v>29</v>
      </c>
      <c r="C19" s="56"/>
      <c r="D19" s="57">
        <f>SUM(D17:D18)</f>
        <v>119353.34</v>
      </c>
      <c r="E19" s="58">
        <f>SUM(E17:E18)</f>
        <v>100</v>
      </c>
      <c r="F19" s="59">
        <f>(G19*100)/$D$19</f>
        <v>30.000000000000004</v>
      </c>
      <c r="G19" s="60">
        <f>SUM(G17:G18)</f>
        <v>35806.002</v>
      </c>
      <c r="H19" s="78">
        <f t="shared" si="0"/>
        <v>30.000000000000004</v>
      </c>
      <c r="I19" s="59">
        <f>(J19*100)/$D$19</f>
        <v>43.257042492484921</v>
      </c>
      <c r="J19" s="60">
        <f>SUM(J17:J18)</f>
        <v>51628.724999999999</v>
      </c>
      <c r="K19" s="80">
        <f t="shared" si="2"/>
        <v>73.257042492484928</v>
      </c>
      <c r="L19" s="59">
        <f>(M19*100)/$D$19</f>
        <v>26.742957507515079</v>
      </c>
      <c r="M19" s="60">
        <f>SUM(M17:M18)</f>
        <v>31918.612999999998</v>
      </c>
      <c r="N19" s="80">
        <f t="shared" si="3"/>
        <v>100</v>
      </c>
    </row>
    <row r="20" spans="2:14" ht="15.75" thickBot="1">
      <c r="B20" s="61" t="s">
        <v>30</v>
      </c>
      <c r="C20" s="62"/>
      <c r="D20" s="63"/>
      <c r="E20" s="64"/>
      <c r="F20" s="65">
        <f>F19</f>
        <v>30.000000000000004</v>
      </c>
      <c r="G20" s="66">
        <f>G19</f>
        <v>35806.002</v>
      </c>
      <c r="H20" s="79">
        <f>G19</f>
        <v>35806.002</v>
      </c>
      <c r="I20" s="65">
        <f>F20+I19</f>
        <v>73.257042492484928</v>
      </c>
      <c r="J20" s="66">
        <f>G20+J19</f>
        <v>87434.726999999999</v>
      </c>
      <c r="K20" s="81">
        <f>H20+J19</f>
        <v>87434.726999999999</v>
      </c>
      <c r="L20" s="65">
        <f>I20+L19</f>
        <v>100</v>
      </c>
      <c r="M20" s="66">
        <f>J20+M19</f>
        <v>119353.34</v>
      </c>
      <c r="N20" s="81">
        <f>K20+M19</f>
        <v>119353.34</v>
      </c>
    </row>
    <row r="21" spans="2:14">
      <c r="B21" s="82"/>
      <c r="C21" s="67"/>
      <c r="D21" s="68"/>
      <c r="E21" s="51"/>
      <c r="F21" s="69"/>
      <c r="G21" s="70"/>
      <c r="H21" s="69"/>
      <c r="I21" s="71"/>
      <c r="J21" s="70"/>
      <c r="K21" s="69"/>
      <c r="L21" s="84"/>
      <c r="M21" s="84"/>
      <c r="N21" s="85"/>
    </row>
    <row r="22" spans="2:14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5"/>
    </row>
    <row r="23" spans="2:14">
      <c r="B23" s="83"/>
      <c r="C23" s="84"/>
      <c r="D23" s="84"/>
      <c r="E23" s="47" t="s">
        <v>16</v>
      </c>
      <c r="F23" s="84"/>
      <c r="G23" s="84"/>
      <c r="H23" s="84"/>
      <c r="I23" s="84"/>
      <c r="J23" s="47" t="s">
        <v>16</v>
      </c>
      <c r="K23" s="84"/>
      <c r="L23" s="84"/>
      <c r="M23" s="84"/>
      <c r="N23" s="85"/>
    </row>
    <row r="24" spans="2:14">
      <c r="B24" s="83"/>
      <c r="C24" s="84"/>
      <c r="D24" s="84"/>
      <c r="E24" s="47" t="s">
        <v>36</v>
      </c>
      <c r="F24" s="84"/>
      <c r="G24" s="84"/>
      <c r="H24" s="84"/>
      <c r="I24" s="84"/>
      <c r="J24" s="47" t="s">
        <v>38</v>
      </c>
      <c r="K24" s="84"/>
      <c r="L24" s="84"/>
      <c r="M24" s="84"/>
      <c r="N24" s="85"/>
    </row>
    <row r="25" spans="2:14" ht="15.75" thickBot="1">
      <c r="B25" s="86"/>
      <c r="C25" s="87"/>
      <c r="D25" s="87"/>
      <c r="E25" s="88" t="s">
        <v>37</v>
      </c>
      <c r="F25" s="87"/>
      <c r="G25" s="87"/>
      <c r="H25" s="87"/>
      <c r="I25" s="87"/>
      <c r="J25" s="88" t="s">
        <v>41</v>
      </c>
      <c r="K25" s="87"/>
      <c r="L25" s="87"/>
      <c r="M25" s="87"/>
      <c r="N25" s="89"/>
    </row>
  </sheetData>
  <mergeCells count="13">
    <mergeCell ref="L14:N14"/>
    <mergeCell ref="F13:N13"/>
    <mergeCell ref="B3:N3"/>
    <mergeCell ref="C4:N4"/>
    <mergeCell ref="B5:N5"/>
    <mergeCell ref="C7:N7"/>
    <mergeCell ref="B8:D8"/>
    <mergeCell ref="F14:H14"/>
    <mergeCell ref="I14:K14"/>
    <mergeCell ref="I8:J8"/>
    <mergeCell ref="B9:E9"/>
    <mergeCell ref="B11:F11"/>
    <mergeCell ref="B10:F10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horizontalDpi="4294967293" verticalDpi="4294967293" r:id="rId1"/>
  <legacyDrawing r:id="rId2"/>
  <oleObjects>
    <oleObject progId="CorelDraw.Graphic.9" shapeId="3073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Company>P|REFEITURA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PLANEJAMENTO10</dc:creator>
  <cp:lastModifiedBy>core2quad</cp:lastModifiedBy>
  <cp:lastPrinted>2019-02-19T12:49:04Z</cp:lastPrinted>
  <dcterms:created xsi:type="dcterms:W3CDTF">2015-08-04T12:57:21Z</dcterms:created>
  <dcterms:modified xsi:type="dcterms:W3CDTF">2019-02-21T16:38:59Z</dcterms:modified>
</cp:coreProperties>
</file>